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3305" windowHeight="7680" activeTab="1"/>
  </bookViews>
  <sheets>
    <sheet name="Sheet1" sheetId="1" r:id="rId1"/>
    <sheet name="Sheet2" sheetId="2" r:id="rId2"/>
    <sheet name="Sheet3" sheetId="3" r:id="rId3"/>
  </sheets>
  <definedNames>
    <definedName name="_xlnm.Print_Area" localSheetId="0">'Sheet1'!$A$1:$K$32</definedName>
  </definedNames>
  <calcPr fullCalcOnLoad="1"/>
</workbook>
</file>

<file path=xl/comments1.xml><?xml version="1.0" encoding="utf-8"?>
<comments xmlns="http://schemas.openxmlformats.org/spreadsheetml/2006/main">
  <authors>
    <author>Skidmore, John</author>
  </authors>
  <commentList>
    <comment ref="G7" authorId="0">
      <text>
        <r>
          <rPr>
            <b/>
            <sz val="8"/>
            <rFont val="Tahoma"/>
            <family val="0"/>
          </rPr>
          <t>Skidmore, John:</t>
        </r>
        <r>
          <rPr>
            <sz val="8"/>
            <rFont val="Tahoma"/>
            <family val="0"/>
          </rPr>
          <t xml:space="preserve">
Estilmated number of NPM caught for a given statistical week based on '91-'01 avg.</t>
        </r>
      </text>
    </comment>
    <comment ref="H7" authorId="0">
      <text>
        <r>
          <rPr>
            <b/>
            <sz val="8"/>
            <rFont val="Tahoma"/>
            <family val="0"/>
          </rPr>
          <t>Skidmore, John:</t>
        </r>
        <r>
          <rPr>
            <sz val="8"/>
            <rFont val="Tahoma"/>
            <family val="0"/>
          </rPr>
          <t xml:space="preserve">
Estimated number of smolts not consumed for the duration of the NMMP season. </t>
        </r>
      </text>
    </comment>
    <comment ref="J7" authorId="0">
      <text>
        <r>
          <rPr>
            <b/>
            <sz val="8"/>
            <rFont val="Tahoma"/>
            <family val="0"/>
          </rPr>
          <t>Skidmore, John:</t>
        </r>
        <r>
          <rPr>
            <sz val="8"/>
            <rFont val="Tahoma"/>
            <family val="0"/>
          </rPr>
          <t xml:space="preserve">
Estimated number of NPM caught for a given statistical week given '91-'01 avg.</t>
        </r>
      </text>
    </comment>
    <comment ref="K7" authorId="0">
      <text>
        <r>
          <rPr>
            <b/>
            <sz val="8"/>
            <rFont val="Tahoma"/>
            <family val="0"/>
          </rPr>
          <t>Skidmore, John:</t>
        </r>
        <r>
          <rPr>
            <sz val="8"/>
            <rFont val="Tahoma"/>
            <family val="0"/>
          </rPr>
          <t xml:space="preserve">
Estimated number of additonal smolts not consumed for the duration of the NPMP season.</t>
        </r>
      </text>
    </comment>
    <comment ref="H32" authorId="0">
      <text>
        <r>
          <rPr>
            <b/>
            <sz val="8"/>
            <rFont val="Tahoma"/>
            <family val="0"/>
          </rPr>
          <t>Skidmore, John:</t>
        </r>
        <r>
          <rPr>
            <sz val="8"/>
            <rFont val="Tahoma"/>
            <family val="0"/>
          </rPr>
          <t xml:space="preserve">
This output represents a change in the input parameter for avg. smolt consumption from .1 to .05 based upon discussion with ODFW evaluators indicating avg. smolt fork length in the NPMP has decreased since 2000.  This does not mean to indicate an endorsement of the analysis from ODFW.</t>
        </r>
      </text>
    </comment>
    <comment ref="K32" authorId="0">
      <text>
        <r>
          <rPr>
            <b/>
            <sz val="8"/>
            <rFont val="Tahoma"/>
            <family val="0"/>
          </rPr>
          <t>Skidmore, John:</t>
        </r>
        <r>
          <rPr>
            <sz val="8"/>
            <rFont val="Tahoma"/>
            <family val="0"/>
          </rPr>
          <t xml:space="preserve">
This output represents a change in the input parameter for avg. smolt consumption from .1 to .05 based upon discussion with ODFW evaluators indicating avg. smolt fork length in the NPMP has decreased since 2000.  This does not mean to indicate an endorsement of the analysis from ODFW.</t>
        </r>
      </text>
    </comment>
  </commentList>
</comments>
</file>

<file path=xl/sharedStrings.xml><?xml version="1.0" encoding="utf-8"?>
<sst xmlns="http://schemas.openxmlformats.org/spreadsheetml/2006/main" count="35" uniqueCount="13">
  <si>
    <t>1991-2001</t>
  </si>
  <si>
    <t>(means)</t>
  </si>
  <si>
    <t>(totals)</t>
  </si>
  <si>
    <t>Week</t>
  </si>
  <si>
    <t>Harvest (thousands)</t>
  </si>
  <si>
    <t>Catch ('91-'01)</t>
  </si>
  <si>
    <t>Avg. Percent of</t>
  </si>
  <si>
    <t>Add'l NPM</t>
  </si>
  <si>
    <t>Smolts</t>
  </si>
  <si>
    <t>Saved</t>
  </si>
  <si>
    <t>Estimation of first year benefit (in smolts not consumed) resulting from NPMP heavy-up</t>
  </si>
  <si>
    <t xml:space="preserve">Preface:  The intent of increased effort in the sport-reward fishery, achieved primarily through increases in the reward for northern pikeminnow caught, is to incrementally increase the annual exploitation rate by approximately 1-2 percent.  The objective would be to eventually increase the current average annual exploitation rate (approximately 12 percent average for 1991-2003) to apprxomately 13-14 percent, consistent with the original Program hypothesis of an annual exploitation rate of 10-20 percent (citation).  For purposes of this analysis, it is assumed that there is a linear relationship between northern pikeminnow caught and resultant "smolts not consumed."   </t>
  </si>
  <si>
    <t>Cumulative total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</si>
</sst>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0000000"/>
    <numFmt numFmtId="169" formatCode="0.0000000"/>
    <numFmt numFmtId="170" formatCode="0.000000"/>
    <numFmt numFmtId="171" formatCode="0.00000"/>
    <numFmt numFmtId="172" formatCode="0.0000"/>
  </numFmts>
  <fonts count="8">
    <font>
      <sz val="12"/>
      <name val="Times New Roman"/>
      <family val="0"/>
    </font>
    <font>
      <u val="single"/>
      <sz val="12"/>
      <color indexed="12"/>
      <name val="Times New Roman"/>
      <family val="0"/>
    </font>
    <font>
      <b/>
      <sz val="12"/>
      <name val="Times New Roman"/>
      <family val="1"/>
    </font>
    <font>
      <b/>
      <sz val="14"/>
      <name val="Times New Roman"/>
      <family val="1"/>
    </font>
    <font>
      <sz val="8"/>
      <name val="Tahoma"/>
      <family val="0"/>
    </font>
    <font>
      <b/>
      <sz val="8"/>
      <name val="Tahoma"/>
      <family val="0"/>
    </font>
    <font>
      <sz val="8"/>
      <name val="Times New Roman"/>
      <family val="0"/>
    </font>
    <font>
      <b/>
      <sz val="8"/>
      <name val="Times New Roman"/>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2" fillId="0" borderId="0" xfId="0" applyFont="1" applyAlignment="1">
      <alignment horizontal="center"/>
    </xf>
    <xf numFmtId="0" fontId="0" fillId="0" borderId="0" xfId="0" applyAlignment="1">
      <alignment horizontal="center"/>
    </xf>
    <xf numFmtId="3" fontId="2"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0" xfId="0" applyFont="1" applyAlignment="1">
      <alignment horizontal="left" vertical="center"/>
    </xf>
    <xf numFmtId="1" fontId="0" fillId="0" borderId="0" xfId="0" applyNumberFormat="1" applyAlignment="1">
      <alignment horizontal="center"/>
    </xf>
    <xf numFmtId="1" fontId="0" fillId="0" borderId="0" xfId="15" applyNumberFormat="1" applyAlignment="1">
      <alignment horizontal="center"/>
    </xf>
    <xf numFmtId="172" fontId="0" fillId="0" borderId="0" xfId="0" applyNumberFormat="1" applyAlignment="1">
      <alignment horizontal="center"/>
    </xf>
    <xf numFmtId="167" fontId="2" fillId="0" borderId="0" xfId="15" applyNumberFormat="1" applyFont="1" applyAlignment="1">
      <alignment horizontal="center"/>
    </xf>
    <xf numFmtId="16" fontId="0" fillId="0" borderId="0" xfId="0" applyNumberFormat="1" applyAlignment="1">
      <alignment/>
    </xf>
    <xf numFmtId="0" fontId="0" fillId="0" borderId="0" xfId="0" applyFont="1" applyAlignment="1">
      <alignment horizontal="left" vertical="center"/>
    </xf>
    <xf numFmtId="0" fontId="3" fillId="0" borderId="0" xfId="0" applyFont="1" applyAlignment="1">
      <alignment horizontal="center" vertical="center"/>
    </xf>
    <xf numFmtId="0" fontId="0" fillId="0" borderId="0" xfId="0" applyFont="1"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Sheet1!$L$6</c:f>
              <c:strCache>
                <c:ptCount val="1"/>
                <c:pt idx="0">
                  <c:v>Avg. Percent of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Sheet1!$B$7:$B$31</c:f>
              <c:numCache>
                <c:ptCount val="25"/>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numCache>
            </c:numRef>
          </c:xVal>
          <c:yVal>
            <c:numRef>
              <c:f>Sheet1!$L$7:$L$31</c:f>
              <c:numCache>
                <c:ptCount val="25"/>
                <c:pt idx="0">
                  <c:v>0.020305343283077544</c:v>
                </c:pt>
                <c:pt idx="1">
                  <c:v>0.027221730160293507</c:v>
                </c:pt>
                <c:pt idx="2">
                  <c:v>0.0452139623442018</c:v>
                </c:pt>
                <c:pt idx="3">
                  <c:v>0.0451413071597746</c:v>
                </c:pt>
                <c:pt idx="4">
                  <c:v>0.05124647956884823</c:v>
                </c:pt>
                <c:pt idx="5">
                  <c:v>0.055910835563214877</c:v>
                </c:pt>
                <c:pt idx="6">
                  <c:v>0.06367051610589904</c:v>
                </c:pt>
                <c:pt idx="7">
                  <c:v>0.0676601404978278</c:v>
                </c:pt>
                <c:pt idx="8">
                  <c:v>0.07509287271058958</c:v>
                </c:pt>
                <c:pt idx="9">
                  <c:v>0.0698531517630752</c:v>
                </c:pt>
                <c:pt idx="10">
                  <c:v>0.05960556538305679</c:v>
                </c:pt>
                <c:pt idx="11">
                  <c:v>0.052750335040631785</c:v>
                </c:pt>
                <c:pt idx="12">
                  <c:v>0.042959514709769636</c:v>
                </c:pt>
                <c:pt idx="13">
                  <c:v>0.03601987613837774</c:v>
                </c:pt>
                <c:pt idx="14">
                  <c:v>0.03171986452474162</c:v>
                </c:pt>
                <c:pt idx="15">
                  <c:v>0.028789082599979806</c:v>
                </c:pt>
                <c:pt idx="16">
                  <c:v>0.030123587384532302</c:v>
                </c:pt>
                <c:pt idx="17">
                  <c:v>0.028261798283585365</c:v>
                </c:pt>
                <c:pt idx="18">
                  <c:v>0.028001628615820322</c:v>
                </c:pt>
                <c:pt idx="19">
                  <c:v>0.02672818623994451</c:v>
                </c:pt>
                <c:pt idx="20">
                  <c:v>0.024640257877467913</c:v>
                </c:pt>
                <c:pt idx="21">
                  <c:v>0.026118203228334403</c:v>
                </c:pt>
                <c:pt idx="22">
                  <c:v>0.02292901459248851</c:v>
                </c:pt>
                <c:pt idx="23">
                  <c:v>0.02358836039116533</c:v>
                </c:pt>
                <c:pt idx="24">
                  <c:v>0.016448385833301382</c:v>
                </c:pt>
              </c:numCache>
            </c:numRef>
          </c:yVal>
          <c:smooth val="0"/>
        </c:ser>
        <c:axId val="43634161"/>
        <c:axId val="57163130"/>
      </c:scatterChart>
      <c:valAx>
        <c:axId val="43634161"/>
        <c:scaling>
          <c:orientation val="minMax"/>
          <c:min val="15"/>
        </c:scaling>
        <c:axPos val="b"/>
        <c:delete val="0"/>
        <c:numFmt formatCode="General" sourceLinked="1"/>
        <c:majorTickMark val="out"/>
        <c:minorTickMark val="none"/>
        <c:tickLblPos val="nextTo"/>
        <c:crossAx val="57163130"/>
        <c:crosses val="autoZero"/>
        <c:crossBetween val="midCat"/>
        <c:dispUnits/>
      </c:valAx>
      <c:valAx>
        <c:axId val="57163130"/>
        <c:scaling>
          <c:orientation val="minMax"/>
        </c:scaling>
        <c:axPos val="l"/>
        <c:majorGridlines/>
        <c:delete val="0"/>
        <c:numFmt formatCode="General" sourceLinked="1"/>
        <c:majorTickMark val="out"/>
        <c:minorTickMark val="none"/>
        <c:tickLblPos val="nextTo"/>
        <c:crossAx val="4363416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Sheet2!$C$6</c:f>
              <c:strCache>
                <c:ptCount val="1"/>
                <c:pt idx="0">
                  <c:v>Cumulative total</c:v>
                </c:pt>
              </c:strCache>
            </c:strRef>
          </c:tx>
          <c:extLst>
            <c:ext xmlns:c14="http://schemas.microsoft.com/office/drawing/2007/8/2/chart" uri="{6F2FDCE9-48DA-4B69-8628-5D25D57E5C99}">
              <c14:invertSolidFillFmt>
                <c14:spPr>
                  <a:solidFill>
                    <a:srgbClr val="000000"/>
                  </a:solidFill>
                </c14:spPr>
              </c14:invertSolidFillFmt>
            </c:ext>
          </c:extLst>
          <c:xVal>
            <c:strRef>
              <c:f>Sheet2!$B$7:$B$31</c:f>
              <c:strCache/>
            </c:strRef>
          </c:xVal>
          <c:yVal>
            <c:numRef>
              <c:f>Sheet2!$C$7:$C$31</c:f>
              <c:numCache/>
            </c:numRef>
          </c:yVal>
          <c:smooth val="0"/>
        </c:ser>
        <c:axId val="44706123"/>
        <c:axId val="66810788"/>
      </c:scatterChart>
      <c:valAx>
        <c:axId val="44706123"/>
        <c:scaling>
          <c:orientation val="minMax"/>
        </c:scaling>
        <c:axPos val="b"/>
        <c:delete val="0"/>
        <c:numFmt formatCode="General" sourceLinked="1"/>
        <c:majorTickMark val="out"/>
        <c:minorTickMark val="none"/>
        <c:tickLblPos val="nextTo"/>
        <c:crossAx val="66810788"/>
        <c:crosses val="autoZero"/>
        <c:crossBetween val="midCat"/>
        <c:dispUnits/>
      </c:valAx>
      <c:valAx>
        <c:axId val="66810788"/>
        <c:scaling>
          <c:orientation val="minMax"/>
          <c:max val="1"/>
        </c:scaling>
        <c:axPos val="l"/>
        <c:majorGridlines/>
        <c:delete val="0"/>
        <c:numFmt formatCode="General" sourceLinked="1"/>
        <c:majorTickMark val="out"/>
        <c:minorTickMark val="none"/>
        <c:tickLblPos val="nextTo"/>
        <c:crossAx val="44706123"/>
        <c:crosses val="autoZero"/>
        <c:crossBetween val="midCat"/>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2</xdr:row>
      <xdr:rowOff>133350</xdr:rowOff>
    </xdr:from>
    <xdr:to>
      <xdr:col>19</xdr:col>
      <xdr:colOff>114300</xdr:colOff>
      <xdr:row>18</xdr:row>
      <xdr:rowOff>171450</xdr:rowOff>
    </xdr:to>
    <xdr:graphicFrame>
      <xdr:nvGraphicFramePr>
        <xdr:cNvPr id="1" name="Chart 7"/>
        <xdr:cNvGraphicFramePr/>
      </xdr:nvGraphicFramePr>
      <xdr:xfrm>
        <a:off x="10010775" y="371475"/>
        <a:ext cx="4191000" cy="4086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12</xdr:row>
      <xdr:rowOff>38100</xdr:rowOff>
    </xdr:from>
    <xdr:to>
      <xdr:col>16</xdr:col>
      <xdr:colOff>123825</xdr:colOff>
      <xdr:row>36</xdr:row>
      <xdr:rowOff>123825</xdr:rowOff>
    </xdr:to>
    <xdr:graphicFrame>
      <xdr:nvGraphicFramePr>
        <xdr:cNvPr id="1" name="Chart 2"/>
        <xdr:cNvGraphicFramePr/>
      </xdr:nvGraphicFramePr>
      <xdr:xfrm>
        <a:off x="3705225" y="2438400"/>
        <a:ext cx="7391400" cy="4886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C33" sqref="C33"/>
    </sheetView>
  </sheetViews>
  <sheetFormatPr defaultColWidth="9.00390625" defaultRowHeight="15.75"/>
  <cols>
    <col min="1" max="1" width="14.375" style="0" bestFit="1" customWidth="1"/>
    <col min="2" max="2" width="9.125" style="0" bestFit="1" customWidth="1"/>
    <col min="3" max="3" width="17.875" style="0" bestFit="1" customWidth="1"/>
    <col min="4" max="5" width="9.125" style="0" bestFit="1" customWidth="1"/>
    <col min="7" max="7" width="10.75390625" style="0" bestFit="1" customWidth="1"/>
    <col min="8" max="8" width="11.375" style="0" bestFit="1" customWidth="1"/>
    <col min="9" max="9" width="0" style="0" hidden="1" customWidth="1"/>
    <col min="10" max="10" width="10.75390625" style="0" bestFit="1" customWidth="1"/>
    <col min="11" max="11" width="11.375" style="0" bestFit="1" customWidth="1"/>
  </cols>
  <sheetData>
    <row r="1" spans="1:11" s="1" customFormat="1" ht="18.75">
      <c r="A1" s="13" t="s">
        <v>10</v>
      </c>
      <c r="B1" s="13"/>
      <c r="C1" s="13"/>
      <c r="D1" s="13"/>
      <c r="E1" s="13"/>
      <c r="F1" s="13"/>
      <c r="G1" s="13"/>
      <c r="H1" s="13"/>
      <c r="I1" s="13"/>
      <c r="J1" s="13"/>
      <c r="K1" s="13"/>
    </row>
    <row r="2" spans="1:11" ht="15.75" hidden="1">
      <c r="A2" s="1"/>
      <c r="B2" s="1"/>
      <c r="C2" s="1"/>
      <c r="D2" s="1"/>
      <c r="E2" s="1"/>
      <c r="F2" s="1"/>
      <c r="G2" s="1"/>
      <c r="H2" s="1"/>
      <c r="I2" s="1"/>
      <c r="J2" s="1"/>
      <c r="K2" s="1"/>
    </row>
    <row r="3" spans="1:256" s="6" customFormat="1" ht="82.5" customHeight="1">
      <c r="A3" s="14" t="s">
        <v>11</v>
      </c>
      <c r="B3" s="14"/>
      <c r="C3" s="14"/>
      <c r="D3" s="14"/>
      <c r="E3" s="14"/>
      <c r="F3" s="14"/>
      <c r="G3" s="14"/>
      <c r="H3" s="14"/>
      <c r="I3" s="14"/>
      <c r="J3" s="14"/>
      <c r="K3" s="14"/>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1" s="2" customFormat="1" ht="15.75" customHeight="1">
      <c r="A4" s="1" t="s">
        <v>6</v>
      </c>
      <c r="B4" s="1"/>
      <c r="C4" s="1" t="s">
        <v>0</v>
      </c>
      <c r="D4" s="1">
        <v>2001</v>
      </c>
      <c r="E4" s="1">
        <v>2002</v>
      </c>
      <c r="F4" s="1"/>
      <c r="G4" s="1" t="s">
        <v>7</v>
      </c>
      <c r="H4" s="1" t="s">
        <v>8</v>
      </c>
      <c r="I4" s="1"/>
      <c r="J4" s="1" t="s">
        <v>7</v>
      </c>
      <c r="K4" s="1" t="s">
        <v>8</v>
      </c>
    </row>
    <row r="5" spans="1:11" ht="15.75">
      <c r="A5" s="1" t="s">
        <v>5</v>
      </c>
      <c r="B5" s="2"/>
      <c r="C5" s="2" t="s">
        <v>1</v>
      </c>
      <c r="D5" s="2" t="s">
        <v>2</v>
      </c>
      <c r="E5" s="2" t="s">
        <v>2</v>
      </c>
      <c r="F5" s="2"/>
      <c r="G5" s="3">
        <v>20000</v>
      </c>
      <c r="H5" s="1" t="s">
        <v>9</v>
      </c>
      <c r="I5" s="2"/>
      <c r="J5" s="3">
        <v>40000</v>
      </c>
      <c r="K5" s="1" t="s">
        <v>9</v>
      </c>
    </row>
    <row r="6" spans="1:12" ht="15.75">
      <c r="A6" s="2"/>
      <c r="B6" s="2" t="s">
        <v>3</v>
      </c>
      <c r="C6" s="2" t="s">
        <v>4</v>
      </c>
      <c r="D6" s="2"/>
      <c r="E6" s="2"/>
      <c r="F6" s="2"/>
      <c r="G6" s="2"/>
      <c r="H6" s="2"/>
      <c r="I6" s="2"/>
      <c r="J6" s="2"/>
      <c r="K6" s="2"/>
      <c r="L6" s="1" t="s">
        <v>6</v>
      </c>
    </row>
    <row r="7" spans="1:12" s="5" customFormat="1" ht="15.75">
      <c r="A7" s="9">
        <v>0.020305343283077544</v>
      </c>
      <c r="B7" s="7">
        <v>18</v>
      </c>
      <c r="C7" s="4">
        <v>3.4553333333333334</v>
      </c>
      <c r="D7" s="4">
        <v>3.862</v>
      </c>
      <c r="E7" s="4">
        <v>3.516</v>
      </c>
      <c r="F7" s="4"/>
      <c r="G7" s="7">
        <f aca="true" t="shared" si="0" ref="G7:G31">G$5*A7</f>
        <v>406.1068656615509</v>
      </c>
      <c r="H7" s="8">
        <f>G7*0.35*(43-B7)</f>
        <v>3553.43507453857</v>
      </c>
      <c r="I7" s="7"/>
      <c r="J7" s="7">
        <f aca="true" t="shared" si="1" ref="J7:J31">J$5*A7</f>
        <v>812.2137313231018</v>
      </c>
      <c r="K7" s="7">
        <f>J7*0.35*(43-B7)</f>
        <v>7106.87014907714</v>
      </c>
      <c r="L7" s="9">
        <v>0.020305343283077544</v>
      </c>
    </row>
    <row r="8" spans="1:12" s="5" customFormat="1" ht="15.75">
      <c r="A8" s="9">
        <v>0.027221730160293507</v>
      </c>
      <c r="B8" s="7">
        <v>19</v>
      </c>
      <c r="C8" s="4">
        <v>4.632285714285715</v>
      </c>
      <c r="D8" s="4">
        <v>6.362</v>
      </c>
      <c r="E8" s="4">
        <v>3.764</v>
      </c>
      <c r="F8" s="4"/>
      <c r="G8" s="7">
        <f t="shared" si="0"/>
        <v>544.4346032058702</v>
      </c>
      <c r="H8" s="8">
        <f aca="true" t="shared" si="2" ref="H8:H31">G8*0.35*(43-B8)</f>
        <v>4573.250666929309</v>
      </c>
      <c r="I8" s="7"/>
      <c r="J8" s="7">
        <f t="shared" si="1"/>
        <v>1088.8692064117404</v>
      </c>
      <c r="K8" s="7">
        <f aca="true" t="shared" si="3" ref="K8:K31">J8*0.35*(43-B8)</f>
        <v>9146.501333858618</v>
      </c>
      <c r="L8" s="9">
        <v>0.027221730160293507</v>
      </c>
    </row>
    <row r="9" spans="1:12" s="5" customFormat="1" ht="15.75">
      <c r="A9" s="9">
        <v>0.0452139623442018</v>
      </c>
      <c r="B9" s="7">
        <v>20</v>
      </c>
      <c r="C9" s="4">
        <v>7.694</v>
      </c>
      <c r="D9" s="4">
        <v>8.445</v>
      </c>
      <c r="E9" s="4">
        <v>8.819</v>
      </c>
      <c r="F9" s="4"/>
      <c r="G9" s="7">
        <f t="shared" si="0"/>
        <v>904.2792468840361</v>
      </c>
      <c r="H9" s="8">
        <f t="shared" si="2"/>
        <v>7279.447937416489</v>
      </c>
      <c r="I9" s="7"/>
      <c r="J9" s="7">
        <f t="shared" si="1"/>
        <v>1808.5584937680721</v>
      </c>
      <c r="K9" s="7">
        <f t="shared" si="3"/>
        <v>14558.895874832979</v>
      </c>
      <c r="L9" s="9">
        <v>0.0452139623442018</v>
      </c>
    </row>
    <row r="10" spans="1:12" s="5" customFormat="1" ht="15.75">
      <c r="A10" s="9">
        <v>0.0451413071597746</v>
      </c>
      <c r="B10" s="7">
        <v>21</v>
      </c>
      <c r="C10" s="4">
        <v>7.681636363636364</v>
      </c>
      <c r="D10" s="4">
        <v>11.649</v>
      </c>
      <c r="E10" s="4">
        <v>8.395</v>
      </c>
      <c r="F10" s="4"/>
      <c r="G10" s="7">
        <f t="shared" si="0"/>
        <v>902.826143195492</v>
      </c>
      <c r="H10" s="8">
        <f t="shared" si="2"/>
        <v>6951.761302605288</v>
      </c>
      <c r="I10" s="7"/>
      <c r="J10" s="7">
        <f t="shared" si="1"/>
        <v>1805.652286390984</v>
      </c>
      <c r="K10" s="7">
        <f t="shared" si="3"/>
        <v>13903.522605210575</v>
      </c>
      <c r="L10" s="9">
        <v>0.0451413071597746</v>
      </c>
    </row>
    <row r="11" spans="1:12" s="5" customFormat="1" ht="15.75">
      <c r="A11" s="9">
        <v>0.05124647956884823</v>
      </c>
      <c r="B11" s="7">
        <v>22</v>
      </c>
      <c r="C11" s="4">
        <v>8.720545454545453</v>
      </c>
      <c r="D11" s="4">
        <v>12.093</v>
      </c>
      <c r="E11" s="4">
        <v>10.82</v>
      </c>
      <c r="F11" s="4"/>
      <c r="G11" s="7">
        <f t="shared" si="0"/>
        <v>1024.9295913769647</v>
      </c>
      <c r="H11" s="8">
        <f t="shared" si="2"/>
        <v>7533.232496620691</v>
      </c>
      <c r="I11" s="7"/>
      <c r="J11" s="7">
        <f t="shared" si="1"/>
        <v>2049.8591827539294</v>
      </c>
      <c r="K11" s="7">
        <f t="shared" si="3"/>
        <v>15066.464993241381</v>
      </c>
      <c r="L11" s="9">
        <v>0.05124647956884823</v>
      </c>
    </row>
    <row r="12" spans="1:12" s="5" customFormat="1" ht="15.75">
      <c r="A12" s="9">
        <v>0.055910835563214877</v>
      </c>
      <c r="B12" s="7">
        <v>23</v>
      </c>
      <c r="C12" s="4">
        <v>9.514272727272727</v>
      </c>
      <c r="D12" s="4">
        <v>13.425</v>
      </c>
      <c r="E12" s="4">
        <v>9.492</v>
      </c>
      <c r="F12" s="4"/>
      <c r="G12" s="7">
        <f t="shared" si="0"/>
        <v>1118.2167112642976</v>
      </c>
      <c r="H12" s="8">
        <f t="shared" si="2"/>
        <v>7827.5169788500825</v>
      </c>
      <c r="I12" s="7"/>
      <c r="J12" s="7">
        <f t="shared" si="1"/>
        <v>2236.433422528595</v>
      </c>
      <c r="K12" s="7">
        <f t="shared" si="3"/>
        <v>15655.033957700165</v>
      </c>
      <c r="L12" s="9">
        <v>0.055910835563214877</v>
      </c>
    </row>
    <row r="13" spans="1:12" s="5" customFormat="1" ht="15.75">
      <c r="A13" s="9">
        <v>0.06367051610589904</v>
      </c>
      <c r="B13" s="7">
        <v>24</v>
      </c>
      <c r="C13" s="4">
        <v>10.834727272727273</v>
      </c>
      <c r="D13" s="4">
        <v>10.979</v>
      </c>
      <c r="E13" s="4">
        <v>12.609</v>
      </c>
      <c r="F13" s="4"/>
      <c r="G13" s="7">
        <f t="shared" si="0"/>
        <v>1273.4103221179807</v>
      </c>
      <c r="H13" s="8">
        <f t="shared" si="2"/>
        <v>8468.178642084571</v>
      </c>
      <c r="I13" s="7"/>
      <c r="J13" s="7">
        <f t="shared" si="1"/>
        <v>2546.8206442359615</v>
      </c>
      <c r="K13" s="7">
        <f t="shared" si="3"/>
        <v>16936.357284169142</v>
      </c>
      <c r="L13" s="9">
        <v>0.06367051610589904</v>
      </c>
    </row>
    <row r="14" spans="1:12" s="5" customFormat="1" ht="15.75">
      <c r="A14" s="9">
        <v>0.0676601404978278</v>
      </c>
      <c r="B14" s="7">
        <v>25</v>
      </c>
      <c r="C14" s="4">
        <v>11.513636363636364</v>
      </c>
      <c r="D14" s="4">
        <v>12.514</v>
      </c>
      <c r="E14" s="4">
        <v>13.842</v>
      </c>
      <c r="F14" s="4"/>
      <c r="G14" s="7">
        <f t="shared" si="0"/>
        <v>1353.202809956556</v>
      </c>
      <c r="H14" s="8">
        <f t="shared" si="2"/>
        <v>8525.177702726302</v>
      </c>
      <c r="I14" s="7"/>
      <c r="J14" s="7">
        <f t="shared" si="1"/>
        <v>2706.405619913112</v>
      </c>
      <c r="K14" s="7">
        <f t="shared" si="3"/>
        <v>17050.355405452603</v>
      </c>
      <c r="L14" s="9">
        <v>0.0676601404978278</v>
      </c>
    </row>
    <row r="15" spans="1:12" s="5" customFormat="1" ht="15.75">
      <c r="A15" s="9">
        <v>0.07509287271058958</v>
      </c>
      <c r="B15" s="7">
        <v>26</v>
      </c>
      <c r="C15" s="4">
        <v>12.778454545454546</v>
      </c>
      <c r="D15" s="4">
        <v>12.185</v>
      </c>
      <c r="E15" s="4">
        <v>15.203</v>
      </c>
      <c r="F15" s="4"/>
      <c r="G15" s="7">
        <f t="shared" si="0"/>
        <v>1501.8574542117915</v>
      </c>
      <c r="H15" s="8">
        <f t="shared" si="2"/>
        <v>8936.051852560158</v>
      </c>
      <c r="I15" s="7"/>
      <c r="J15" s="7">
        <f t="shared" si="1"/>
        <v>3003.714908423583</v>
      </c>
      <c r="K15" s="7">
        <f t="shared" si="3"/>
        <v>17872.103705120317</v>
      </c>
      <c r="L15" s="9">
        <v>0.07509287271058958</v>
      </c>
    </row>
    <row r="16" spans="1:12" s="5" customFormat="1" ht="15.75">
      <c r="A16" s="9">
        <v>0.0698531517630752</v>
      </c>
      <c r="B16" s="7">
        <v>27</v>
      </c>
      <c r="C16" s="4">
        <v>11.886818181818182</v>
      </c>
      <c r="D16" s="4">
        <v>10.033</v>
      </c>
      <c r="E16" s="4">
        <v>12.294</v>
      </c>
      <c r="F16" s="4"/>
      <c r="G16" s="7">
        <f t="shared" si="0"/>
        <v>1397.063035261504</v>
      </c>
      <c r="H16" s="8">
        <f t="shared" si="2"/>
        <v>7823.552997464421</v>
      </c>
      <c r="I16" s="7"/>
      <c r="J16" s="7">
        <f t="shared" si="1"/>
        <v>2794.126070523008</v>
      </c>
      <c r="K16" s="7">
        <f t="shared" si="3"/>
        <v>15647.105994928843</v>
      </c>
      <c r="L16" s="9">
        <v>0.0698531517630752</v>
      </c>
    </row>
    <row r="17" spans="1:12" s="5" customFormat="1" ht="15.75">
      <c r="A17" s="9">
        <v>0.05960556538305679</v>
      </c>
      <c r="B17" s="7">
        <v>28</v>
      </c>
      <c r="C17" s="4">
        <v>10.143</v>
      </c>
      <c r="D17" s="4">
        <v>11.295</v>
      </c>
      <c r="E17" s="4">
        <v>11.746</v>
      </c>
      <c r="F17" s="4"/>
      <c r="G17" s="7">
        <f t="shared" si="0"/>
        <v>1192.1113076611357</v>
      </c>
      <c r="H17" s="8">
        <f t="shared" si="2"/>
        <v>6258.584365220962</v>
      </c>
      <c r="I17" s="7"/>
      <c r="J17" s="7">
        <f t="shared" si="1"/>
        <v>2384.2226153222714</v>
      </c>
      <c r="K17" s="7">
        <f t="shared" si="3"/>
        <v>12517.168730441925</v>
      </c>
      <c r="L17" s="9">
        <v>0.05960556538305679</v>
      </c>
    </row>
    <row r="18" spans="1:12" s="5" customFormat="1" ht="15.75">
      <c r="A18" s="9">
        <v>0.052750335040631785</v>
      </c>
      <c r="B18" s="7">
        <v>29</v>
      </c>
      <c r="C18" s="4">
        <v>8.976454545454546</v>
      </c>
      <c r="D18" s="4">
        <v>12.633</v>
      </c>
      <c r="E18" s="4">
        <v>11.152</v>
      </c>
      <c r="F18" s="4"/>
      <c r="G18" s="7">
        <f t="shared" si="0"/>
        <v>1055.0067008126357</v>
      </c>
      <c r="H18" s="8">
        <f t="shared" si="2"/>
        <v>5169.532833981914</v>
      </c>
      <c r="I18" s="7"/>
      <c r="J18" s="7">
        <f t="shared" si="1"/>
        <v>2110.0134016252714</v>
      </c>
      <c r="K18" s="7">
        <f t="shared" si="3"/>
        <v>10339.065667963829</v>
      </c>
      <c r="L18" s="9">
        <v>0.052750335040631785</v>
      </c>
    </row>
    <row r="19" spans="1:12" s="5" customFormat="1" ht="15.75">
      <c r="A19" s="9">
        <v>0.042959514709769636</v>
      </c>
      <c r="B19" s="7">
        <v>30</v>
      </c>
      <c r="C19" s="4">
        <v>7.310363636363636</v>
      </c>
      <c r="D19" s="4">
        <v>11.903</v>
      </c>
      <c r="E19" s="4">
        <v>9.446</v>
      </c>
      <c r="F19" s="4"/>
      <c r="G19" s="7">
        <f t="shared" si="0"/>
        <v>859.1902941953928</v>
      </c>
      <c r="H19" s="8">
        <f t="shared" si="2"/>
        <v>3909.315838589037</v>
      </c>
      <c r="I19" s="7"/>
      <c r="J19" s="7">
        <f t="shared" si="1"/>
        <v>1718.3805883907855</v>
      </c>
      <c r="K19" s="7">
        <f t="shared" si="3"/>
        <v>7818.631677178074</v>
      </c>
      <c r="L19" s="9">
        <v>0.042959514709769636</v>
      </c>
    </row>
    <row r="20" spans="1:12" s="5" customFormat="1" ht="15.75">
      <c r="A20" s="9">
        <v>0.03601987613837774</v>
      </c>
      <c r="B20" s="7">
        <v>31</v>
      </c>
      <c r="C20" s="4">
        <v>6.129454545454545</v>
      </c>
      <c r="D20" s="4">
        <v>12.418</v>
      </c>
      <c r="E20" s="4">
        <v>8.726</v>
      </c>
      <c r="F20" s="4"/>
      <c r="G20" s="7">
        <f t="shared" si="0"/>
        <v>720.3975227675547</v>
      </c>
      <c r="H20" s="8">
        <f t="shared" si="2"/>
        <v>3025.6695956237295</v>
      </c>
      <c r="I20" s="7"/>
      <c r="J20" s="7">
        <f t="shared" si="1"/>
        <v>1440.7950455351095</v>
      </c>
      <c r="K20" s="7">
        <f t="shared" si="3"/>
        <v>6051.339191247459</v>
      </c>
      <c r="L20" s="9">
        <v>0.03601987613837774</v>
      </c>
    </row>
    <row r="21" spans="1:12" s="5" customFormat="1" ht="15.75">
      <c r="A21" s="9">
        <v>0.03171986452474162</v>
      </c>
      <c r="B21" s="7">
        <v>32</v>
      </c>
      <c r="C21" s="4">
        <v>5.397727272727273</v>
      </c>
      <c r="D21" s="4">
        <v>10.989</v>
      </c>
      <c r="E21" s="4">
        <v>7.124</v>
      </c>
      <c r="F21" s="4"/>
      <c r="G21" s="7">
        <f t="shared" si="0"/>
        <v>634.3972904948324</v>
      </c>
      <c r="H21" s="8">
        <f t="shared" si="2"/>
        <v>2442.4295684051044</v>
      </c>
      <c r="I21" s="7"/>
      <c r="J21" s="7">
        <f t="shared" si="1"/>
        <v>1268.7945809896648</v>
      </c>
      <c r="K21" s="7">
        <f t="shared" si="3"/>
        <v>4884.859136810209</v>
      </c>
      <c r="L21" s="9">
        <v>0.03171986452474162</v>
      </c>
    </row>
    <row r="22" spans="1:12" s="5" customFormat="1" ht="15.75">
      <c r="A22" s="9">
        <v>0.028789082599979806</v>
      </c>
      <c r="B22" s="7">
        <v>33</v>
      </c>
      <c r="C22" s="4">
        <v>4.899</v>
      </c>
      <c r="D22" s="4">
        <v>9.339</v>
      </c>
      <c r="E22" s="4">
        <v>6.582</v>
      </c>
      <c r="F22" s="4"/>
      <c r="G22" s="7">
        <f t="shared" si="0"/>
        <v>575.7816519995961</v>
      </c>
      <c r="H22" s="8">
        <f t="shared" si="2"/>
        <v>2015.235781998586</v>
      </c>
      <c r="I22" s="7"/>
      <c r="J22" s="7">
        <f t="shared" si="1"/>
        <v>1151.5633039991922</v>
      </c>
      <c r="K22" s="7">
        <f t="shared" si="3"/>
        <v>4030.471563997172</v>
      </c>
      <c r="L22" s="9">
        <v>0.028789082599979806</v>
      </c>
    </row>
    <row r="23" spans="1:12" s="5" customFormat="1" ht="15.75">
      <c r="A23" s="9">
        <v>0.030123587384532302</v>
      </c>
      <c r="B23" s="7">
        <v>34</v>
      </c>
      <c r="C23" s="4">
        <v>5.126090909090909</v>
      </c>
      <c r="D23" s="4">
        <v>11.057</v>
      </c>
      <c r="E23" s="4">
        <v>6.273</v>
      </c>
      <c r="F23" s="4"/>
      <c r="G23" s="7">
        <f t="shared" si="0"/>
        <v>602.471747690646</v>
      </c>
      <c r="H23" s="8">
        <f t="shared" si="2"/>
        <v>1897.7860052255348</v>
      </c>
      <c r="I23" s="7"/>
      <c r="J23" s="7">
        <f t="shared" si="1"/>
        <v>1204.943495381292</v>
      </c>
      <c r="K23" s="7">
        <f t="shared" si="3"/>
        <v>3795.5720104510697</v>
      </c>
      <c r="L23" s="9">
        <v>0.030123587384532302</v>
      </c>
    </row>
    <row r="24" spans="1:12" s="5" customFormat="1" ht="15.75">
      <c r="A24" s="9">
        <v>0.028261798283585365</v>
      </c>
      <c r="B24" s="7">
        <v>35</v>
      </c>
      <c r="C24" s="4">
        <v>4.809272727272727</v>
      </c>
      <c r="D24" s="4">
        <v>11.679</v>
      </c>
      <c r="E24" s="4">
        <v>5.542</v>
      </c>
      <c r="F24" s="4"/>
      <c r="G24" s="7">
        <f t="shared" si="0"/>
        <v>565.2359656717073</v>
      </c>
      <c r="H24" s="8">
        <f t="shared" si="2"/>
        <v>1582.6607038807804</v>
      </c>
      <c r="I24" s="7"/>
      <c r="J24" s="7">
        <f t="shared" si="1"/>
        <v>1130.4719313434146</v>
      </c>
      <c r="K24" s="7">
        <f t="shared" si="3"/>
        <v>3165.3214077615607</v>
      </c>
      <c r="L24" s="9">
        <v>0.028261798283585365</v>
      </c>
    </row>
    <row r="25" spans="1:12" s="5" customFormat="1" ht="15.75">
      <c r="A25" s="9">
        <v>0.028001628615820322</v>
      </c>
      <c r="B25" s="7">
        <v>36</v>
      </c>
      <c r="C25" s="4">
        <v>4.765</v>
      </c>
      <c r="D25" s="4">
        <v>10.373</v>
      </c>
      <c r="E25" s="4">
        <v>5.722</v>
      </c>
      <c r="F25" s="4"/>
      <c r="G25" s="7">
        <f t="shared" si="0"/>
        <v>560.0325723164065</v>
      </c>
      <c r="H25" s="8">
        <f t="shared" si="2"/>
        <v>1372.0798021751957</v>
      </c>
      <c r="I25" s="7"/>
      <c r="J25" s="7">
        <f t="shared" si="1"/>
        <v>1120.065144632813</v>
      </c>
      <c r="K25" s="7">
        <f t="shared" si="3"/>
        <v>2744.1596043503914</v>
      </c>
      <c r="L25" s="9">
        <v>0.028001628615820322</v>
      </c>
    </row>
    <row r="26" spans="1:12" s="5" customFormat="1" ht="15.75">
      <c r="A26" s="9">
        <v>0.02672818623994451</v>
      </c>
      <c r="B26" s="7">
        <v>37</v>
      </c>
      <c r="C26" s="4">
        <v>4.5483</v>
      </c>
      <c r="D26" s="4">
        <v>9.17</v>
      </c>
      <c r="E26" s="4">
        <v>6.521</v>
      </c>
      <c r="F26" s="4"/>
      <c r="G26" s="7">
        <f t="shared" si="0"/>
        <v>534.5637247988902</v>
      </c>
      <c r="H26" s="8">
        <f t="shared" si="2"/>
        <v>1122.5838220776695</v>
      </c>
      <c r="I26" s="7"/>
      <c r="J26" s="7">
        <f t="shared" si="1"/>
        <v>1069.1274495977805</v>
      </c>
      <c r="K26" s="7">
        <f t="shared" si="3"/>
        <v>2245.167644155339</v>
      </c>
      <c r="L26" s="9">
        <v>0.02672818623994451</v>
      </c>
    </row>
    <row r="27" spans="1:12" s="5" customFormat="1" ht="15.75">
      <c r="A27" s="9">
        <v>0.024640257877467913</v>
      </c>
      <c r="B27" s="7">
        <v>38</v>
      </c>
      <c r="C27" s="4">
        <v>4.193</v>
      </c>
      <c r="D27" s="4">
        <v>8.599</v>
      </c>
      <c r="E27" s="4">
        <v>5.39</v>
      </c>
      <c r="F27" s="4"/>
      <c r="G27" s="7">
        <f t="shared" si="0"/>
        <v>492.8051575493583</v>
      </c>
      <c r="H27" s="8">
        <f t="shared" si="2"/>
        <v>862.4090257113769</v>
      </c>
      <c r="I27" s="7"/>
      <c r="J27" s="7">
        <f t="shared" si="1"/>
        <v>985.6103150987166</v>
      </c>
      <c r="K27" s="7">
        <f t="shared" si="3"/>
        <v>1724.8180514227538</v>
      </c>
      <c r="L27" s="9">
        <v>0.024640257877467913</v>
      </c>
    </row>
    <row r="28" spans="1:12" s="5" customFormat="1" ht="15.75">
      <c r="A28" s="9">
        <v>0.026118203228334403</v>
      </c>
      <c r="B28" s="7">
        <v>39</v>
      </c>
      <c r="C28" s="4">
        <v>4.4445</v>
      </c>
      <c r="D28" s="4">
        <v>7.807</v>
      </c>
      <c r="E28" s="4">
        <v>6.095</v>
      </c>
      <c r="F28" s="4"/>
      <c r="G28" s="7">
        <f t="shared" si="0"/>
        <v>522.3640645666881</v>
      </c>
      <c r="H28" s="8">
        <f t="shared" si="2"/>
        <v>731.3096903933632</v>
      </c>
      <c r="I28" s="7"/>
      <c r="J28" s="7">
        <f t="shared" si="1"/>
        <v>1044.7281291333761</v>
      </c>
      <c r="K28" s="7">
        <f t="shared" si="3"/>
        <v>1462.6193807867264</v>
      </c>
      <c r="L28" s="9">
        <v>0.026118203228334403</v>
      </c>
    </row>
    <row r="29" spans="1:12" s="5" customFormat="1" ht="15.75">
      <c r="A29" s="9">
        <v>0.02292901459248851</v>
      </c>
      <c r="B29" s="7">
        <v>40</v>
      </c>
      <c r="C29" s="4">
        <v>3.9018</v>
      </c>
      <c r="D29" s="4">
        <v>6.414</v>
      </c>
      <c r="E29" s="4">
        <v>4.258</v>
      </c>
      <c r="F29" s="4"/>
      <c r="G29" s="7">
        <f t="shared" si="0"/>
        <v>458.5802918497702</v>
      </c>
      <c r="H29" s="8">
        <f t="shared" si="2"/>
        <v>481.50930644225866</v>
      </c>
      <c r="I29" s="7"/>
      <c r="J29" s="7">
        <f t="shared" si="1"/>
        <v>917.1605836995404</v>
      </c>
      <c r="K29" s="7">
        <f t="shared" si="3"/>
        <v>963.0186128845173</v>
      </c>
      <c r="L29" s="9">
        <v>0.02292901459248851</v>
      </c>
    </row>
    <row r="30" spans="1:12" s="5" customFormat="1" ht="15.75">
      <c r="A30" s="9">
        <v>0.02358836039116533</v>
      </c>
      <c r="B30" s="7">
        <v>41</v>
      </c>
      <c r="C30" s="4">
        <v>4.014</v>
      </c>
      <c r="D30" s="4">
        <v>5.671</v>
      </c>
      <c r="E30" s="4">
        <v>3.489</v>
      </c>
      <c r="F30" s="4"/>
      <c r="G30" s="7">
        <f t="shared" si="0"/>
        <v>471.7672078233066</v>
      </c>
      <c r="H30" s="8">
        <f t="shared" si="2"/>
        <v>330.2370454763146</v>
      </c>
      <c r="I30" s="7"/>
      <c r="J30" s="7">
        <f t="shared" si="1"/>
        <v>943.5344156466132</v>
      </c>
      <c r="K30" s="7">
        <f t="shared" si="3"/>
        <v>660.4740909526292</v>
      </c>
      <c r="L30" s="9">
        <v>0.02358836039116533</v>
      </c>
    </row>
    <row r="31" spans="1:12" s="5" customFormat="1" ht="15.75">
      <c r="A31" s="9">
        <v>0.016448385833301382</v>
      </c>
      <c r="B31" s="7">
        <v>42</v>
      </c>
      <c r="C31" s="4">
        <v>2.799</v>
      </c>
      <c r="D31" s="4"/>
      <c r="E31" s="4">
        <v>4.576</v>
      </c>
      <c r="F31" s="4"/>
      <c r="G31" s="7">
        <f t="shared" si="0"/>
        <v>328.9677166660276</v>
      </c>
      <c r="H31" s="8">
        <f t="shared" si="2"/>
        <v>115.13870083310967</v>
      </c>
      <c r="I31" s="7"/>
      <c r="J31" s="7">
        <f t="shared" si="1"/>
        <v>657.9354333320553</v>
      </c>
      <c r="K31" s="7">
        <f t="shared" si="3"/>
        <v>230.27740166621933</v>
      </c>
      <c r="L31" s="9">
        <v>0.016448385833301382</v>
      </c>
    </row>
    <row r="32" spans="1:11" s="5" customFormat="1" ht="15.75">
      <c r="A32" s="4">
        <f>SUM(A7:A31)</f>
        <v>0.9999999999999996</v>
      </c>
      <c r="B32" s="4"/>
      <c r="C32" s="4">
        <v>170.16867359307366</v>
      </c>
      <c r="D32" s="4">
        <v>240.89399999999992</v>
      </c>
      <c r="E32" s="4">
        <v>201.396</v>
      </c>
      <c r="F32" s="4"/>
      <c r="G32" s="7"/>
      <c r="H32" s="10">
        <f>SUM(H7:H31)</f>
        <v>102788.0877378308</v>
      </c>
      <c r="I32" s="7"/>
      <c r="J32" s="7"/>
      <c r="K32" s="10">
        <f>SUM(K7:K31)</f>
        <v>205576.1754756616</v>
      </c>
    </row>
  </sheetData>
  <mergeCells count="25">
    <mergeCell ref="A1:K1"/>
    <mergeCell ref="A3:K3"/>
    <mergeCell ref="L3:V3"/>
    <mergeCell ref="W3:AG3"/>
    <mergeCell ref="AH3:AR3"/>
    <mergeCell ref="AS3:BC3"/>
    <mergeCell ref="BD3:BN3"/>
    <mergeCell ref="BO3:BY3"/>
    <mergeCell ref="BZ3:CJ3"/>
    <mergeCell ref="CK3:CU3"/>
    <mergeCell ref="CV3:DF3"/>
    <mergeCell ref="DG3:DQ3"/>
    <mergeCell ref="DR3:EB3"/>
    <mergeCell ref="EC3:EM3"/>
    <mergeCell ref="EN3:EX3"/>
    <mergeCell ref="EY3:FI3"/>
    <mergeCell ref="FJ3:FT3"/>
    <mergeCell ref="FU3:GE3"/>
    <mergeCell ref="GF3:GP3"/>
    <mergeCell ref="GQ3:HA3"/>
    <mergeCell ref="IT3:IV3"/>
    <mergeCell ref="HB3:HL3"/>
    <mergeCell ref="HM3:HW3"/>
    <mergeCell ref="HX3:IH3"/>
    <mergeCell ref="II3:IS3"/>
  </mergeCells>
  <printOptions gridLines="1"/>
  <pageMargins left="0.75" right="0.75" top="0.48" bottom="0.45" header="0.28" footer="0.33"/>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M32"/>
  <sheetViews>
    <sheetView tabSelected="1" workbookViewId="0" topLeftCell="A1">
      <selection activeCell="A1" sqref="A1:IV1"/>
    </sheetView>
  </sheetViews>
  <sheetFormatPr defaultColWidth="9.00390625" defaultRowHeight="15.75"/>
  <sheetData>
    <row r="1" ht="15.75">
      <c r="A1" t="s">
        <v>10</v>
      </c>
    </row>
    <row r="3" ht="15.75">
      <c r="A3" t="s">
        <v>11</v>
      </c>
    </row>
    <row r="4" spans="1:12" ht="15.75">
      <c r="A4" t="s">
        <v>6</v>
      </c>
      <c r="D4" t="s">
        <v>0</v>
      </c>
      <c r="E4">
        <v>2001</v>
      </c>
      <c r="F4">
        <v>2002</v>
      </c>
      <c r="H4" t="s">
        <v>7</v>
      </c>
      <c r="I4" t="s">
        <v>8</v>
      </c>
      <c r="K4" t="s">
        <v>7</v>
      </c>
      <c r="L4" t="s">
        <v>8</v>
      </c>
    </row>
    <row r="5" spans="1:12" ht="15.75">
      <c r="A5" t="s">
        <v>5</v>
      </c>
      <c r="D5" t="s">
        <v>1</v>
      </c>
      <c r="E5" t="s">
        <v>2</v>
      </c>
      <c r="F5" t="s">
        <v>2</v>
      </c>
      <c r="H5">
        <v>20000</v>
      </c>
      <c r="I5" t="s">
        <v>9</v>
      </c>
      <c r="K5">
        <v>40000</v>
      </c>
      <c r="L5" t="s">
        <v>9</v>
      </c>
    </row>
    <row r="6" spans="2:13" ht="15.75">
      <c r="B6" t="s">
        <v>3</v>
      </c>
      <c r="C6" t="s">
        <v>12</v>
      </c>
      <c r="D6" t="s">
        <v>4</v>
      </c>
      <c r="M6" t="s">
        <v>6</v>
      </c>
    </row>
    <row r="7" spans="1:13" ht="15.75">
      <c r="A7">
        <v>0.020305343283077544</v>
      </c>
      <c r="B7" s="11">
        <v>38108</v>
      </c>
      <c r="C7">
        <f>A7</f>
        <v>0.020305343283077544</v>
      </c>
      <c r="D7">
        <v>3.4553333333333334</v>
      </c>
      <c r="E7">
        <v>3.862</v>
      </c>
      <c r="F7">
        <v>3.516</v>
      </c>
      <c r="H7">
        <v>406.1068656615509</v>
      </c>
      <c r="I7">
        <v>3553.43507453857</v>
      </c>
      <c r="K7">
        <v>812.2137313231018</v>
      </c>
      <c r="L7">
        <v>7106.87014907714</v>
      </c>
      <c r="M7">
        <v>0.020305343283077544</v>
      </c>
    </row>
    <row r="8" spans="1:13" ht="15.75">
      <c r="A8">
        <v>0.027221730160293507</v>
      </c>
      <c r="B8" s="11">
        <f>B7+7</f>
        <v>38115</v>
      </c>
      <c r="C8">
        <f>A8+C7</f>
        <v>0.04752707344337105</v>
      </c>
      <c r="D8">
        <v>4.632285714285715</v>
      </c>
      <c r="E8">
        <v>6.362</v>
      </c>
      <c r="F8">
        <v>3.764</v>
      </c>
      <c r="H8">
        <v>544.4346032058702</v>
      </c>
      <c r="I8">
        <v>4573.250666929309</v>
      </c>
      <c r="K8">
        <v>1088.8692064117404</v>
      </c>
      <c r="L8">
        <v>9146.501333858618</v>
      </c>
      <c r="M8">
        <v>0.027221730160293507</v>
      </c>
    </row>
    <row r="9" spans="1:13" ht="15.75">
      <c r="A9">
        <v>0.0452139623442018</v>
      </c>
      <c r="B9" s="11">
        <f aca="true" t="shared" si="0" ref="B9:B31">B8+7</f>
        <v>38122</v>
      </c>
      <c r="C9">
        <f aca="true" t="shared" si="1" ref="C9:C31">A9+C8</f>
        <v>0.09274103578757285</v>
      </c>
      <c r="D9">
        <v>7.694</v>
      </c>
      <c r="E9">
        <v>8.445</v>
      </c>
      <c r="F9">
        <v>8.819</v>
      </c>
      <c r="H9">
        <v>904.2792468840361</v>
      </c>
      <c r="I9">
        <v>7279.447937416489</v>
      </c>
      <c r="K9">
        <v>1808.5584937680721</v>
      </c>
      <c r="L9">
        <v>14558.895874832979</v>
      </c>
      <c r="M9">
        <v>0.0452139623442018</v>
      </c>
    </row>
    <row r="10" spans="1:13" ht="15.75">
      <c r="A10">
        <v>0.0451413071597746</v>
      </c>
      <c r="B10" s="11">
        <f t="shared" si="0"/>
        <v>38129</v>
      </c>
      <c r="C10">
        <f t="shared" si="1"/>
        <v>0.13788234294734747</v>
      </c>
      <c r="D10">
        <v>7.681636363636364</v>
      </c>
      <c r="E10">
        <v>11.649</v>
      </c>
      <c r="F10">
        <v>8.395</v>
      </c>
      <c r="H10">
        <v>902.826143195492</v>
      </c>
      <c r="I10">
        <v>6951.761302605288</v>
      </c>
      <c r="K10">
        <v>1805.652286390984</v>
      </c>
      <c r="L10">
        <v>13903.522605210575</v>
      </c>
      <c r="M10">
        <v>0.0451413071597746</v>
      </c>
    </row>
    <row r="11" spans="1:13" ht="15.75">
      <c r="A11">
        <v>0.05124647956884823</v>
      </c>
      <c r="B11" s="11">
        <f t="shared" si="0"/>
        <v>38136</v>
      </c>
      <c r="C11">
        <f t="shared" si="1"/>
        <v>0.1891288225161957</v>
      </c>
      <c r="D11">
        <v>8.720545454545453</v>
      </c>
      <c r="E11">
        <v>12.093</v>
      </c>
      <c r="F11">
        <v>10.82</v>
      </c>
      <c r="H11">
        <v>1024.9295913769647</v>
      </c>
      <c r="I11">
        <v>7533.232496620691</v>
      </c>
      <c r="K11">
        <v>2049.8591827539294</v>
      </c>
      <c r="L11">
        <v>15066.464993241381</v>
      </c>
      <c r="M11">
        <v>0.05124647956884823</v>
      </c>
    </row>
    <row r="12" spans="1:13" ht="15.75">
      <c r="A12">
        <v>0.055910835563214877</v>
      </c>
      <c r="B12" s="11">
        <f t="shared" si="0"/>
        <v>38143</v>
      </c>
      <c r="C12">
        <f t="shared" si="1"/>
        <v>0.24503965807941058</v>
      </c>
      <c r="D12">
        <v>9.514272727272727</v>
      </c>
      <c r="E12">
        <v>13.425</v>
      </c>
      <c r="F12">
        <v>9.492</v>
      </c>
      <c r="H12">
        <v>1118.2167112642976</v>
      </c>
      <c r="I12">
        <v>7827.5169788500825</v>
      </c>
      <c r="K12">
        <v>2236.433422528595</v>
      </c>
      <c r="L12">
        <v>15655.033957700165</v>
      </c>
      <c r="M12">
        <v>0.055910835563214877</v>
      </c>
    </row>
    <row r="13" spans="1:13" ht="15.75">
      <c r="A13">
        <v>0.06367051610589904</v>
      </c>
      <c r="B13" s="11">
        <f t="shared" si="0"/>
        <v>38150</v>
      </c>
      <c r="C13">
        <f t="shared" si="1"/>
        <v>0.3087101741853096</v>
      </c>
      <c r="D13">
        <v>10.834727272727273</v>
      </c>
      <c r="E13">
        <v>10.979</v>
      </c>
      <c r="F13">
        <v>12.609</v>
      </c>
      <c r="H13">
        <v>1273.4103221179807</v>
      </c>
      <c r="I13">
        <v>8468.178642084571</v>
      </c>
      <c r="K13">
        <v>2546.8206442359615</v>
      </c>
      <c r="L13">
        <v>16936.357284169142</v>
      </c>
      <c r="M13">
        <v>0.06367051610589904</v>
      </c>
    </row>
    <row r="14" spans="1:13" ht="15.75">
      <c r="A14">
        <v>0.0676601404978278</v>
      </c>
      <c r="B14" s="11">
        <f t="shared" si="0"/>
        <v>38157</v>
      </c>
      <c r="C14">
        <f t="shared" si="1"/>
        <v>0.3763703146831374</v>
      </c>
      <c r="D14">
        <v>11.513636363636364</v>
      </c>
      <c r="E14">
        <v>12.514</v>
      </c>
      <c r="F14">
        <v>13.842</v>
      </c>
      <c r="H14">
        <v>1353.202809956556</v>
      </c>
      <c r="I14">
        <v>8525.177702726302</v>
      </c>
      <c r="K14">
        <v>2706.405619913112</v>
      </c>
      <c r="L14">
        <v>17050.355405452603</v>
      </c>
      <c r="M14">
        <v>0.0676601404978278</v>
      </c>
    </row>
    <row r="15" spans="1:13" ht="15.75">
      <c r="A15">
        <v>0.07509287271058958</v>
      </c>
      <c r="B15" s="11">
        <f t="shared" si="0"/>
        <v>38164</v>
      </c>
      <c r="C15">
        <f t="shared" si="1"/>
        <v>0.451463187393727</v>
      </c>
      <c r="D15">
        <v>12.778454545454546</v>
      </c>
      <c r="E15">
        <v>12.185</v>
      </c>
      <c r="F15">
        <v>15.203</v>
      </c>
      <c r="H15">
        <v>1501.8574542117915</v>
      </c>
      <c r="I15">
        <v>8936.051852560158</v>
      </c>
      <c r="K15">
        <v>3003.714908423583</v>
      </c>
      <c r="L15">
        <v>17872.103705120317</v>
      </c>
      <c r="M15">
        <v>0.07509287271058958</v>
      </c>
    </row>
    <row r="16" spans="1:13" ht="15.75">
      <c r="A16">
        <v>0.0698531517630752</v>
      </c>
      <c r="B16" s="11">
        <f t="shared" si="0"/>
        <v>38171</v>
      </c>
      <c r="C16">
        <f t="shared" si="1"/>
        <v>0.5213163391568022</v>
      </c>
      <c r="D16">
        <v>11.886818181818182</v>
      </c>
      <c r="E16">
        <v>10.033</v>
      </c>
      <c r="F16">
        <v>12.294</v>
      </c>
      <c r="H16">
        <v>1397.063035261504</v>
      </c>
      <c r="I16">
        <v>7823.552997464421</v>
      </c>
      <c r="K16">
        <v>2794.126070523008</v>
      </c>
      <c r="L16">
        <v>15647.105994928843</v>
      </c>
      <c r="M16">
        <v>0.0698531517630752</v>
      </c>
    </row>
    <row r="17" spans="1:13" ht="15.75">
      <c r="A17">
        <v>0.05960556538305679</v>
      </c>
      <c r="B17" s="11">
        <f t="shared" si="0"/>
        <v>38178</v>
      </c>
      <c r="C17">
        <f t="shared" si="1"/>
        <v>0.580921904539859</v>
      </c>
      <c r="D17">
        <v>10.143</v>
      </c>
      <c r="E17">
        <v>11.295</v>
      </c>
      <c r="F17">
        <v>11.746</v>
      </c>
      <c r="H17">
        <v>1192.1113076611357</v>
      </c>
      <c r="I17">
        <v>6258.584365220962</v>
      </c>
      <c r="K17">
        <v>2384.2226153222714</v>
      </c>
      <c r="L17">
        <v>12517.168730441925</v>
      </c>
      <c r="M17">
        <v>0.05960556538305679</v>
      </c>
    </row>
    <row r="18" spans="1:13" ht="15.75">
      <c r="A18">
        <v>0.052750335040631785</v>
      </c>
      <c r="B18" s="11">
        <f t="shared" si="0"/>
        <v>38185</v>
      </c>
      <c r="C18">
        <f t="shared" si="1"/>
        <v>0.6336722395804908</v>
      </c>
      <c r="D18">
        <v>8.976454545454546</v>
      </c>
      <c r="E18">
        <v>12.633</v>
      </c>
      <c r="F18">
        <v>11.152</v>
      </c>
      <c r="H18">
        <v>1055.0067008126357</v>
      </c>
      <c r="I18">
        <v>5169.532833981914</v>
      </c>
      <c r="K18">
        <v>2110.0134016252714</v>
      </c>
      <c r="L18">
        <v>10339.065667963829</v>
      </c>
      <c r="M18">
        <v>0.052750335040631785</v>
      </c>
    </row>
    <row r="19" spans="1:13" ht="15.75">
      <c r="A19">
        <v>0.042959514709769636</v>
      </c>
      <c r="B19" s="11">
        <f t="shared" si="0"/>
        <v>38192</v>
      </c>
      <c r="C19">
        <f t="shared" si="1"/>
        <v>0.6766317542902605</v>
      </c>
      <c r="D19">
        <v>7.310363636363636</v>
      </c>
      <c r="E19">
        <v>11.903</v>
      </c>
      <c r="F19">
        <v>9.446</v>
      </c>
      <c r="H19">
        <v>859.1902941953928</v>
      </c>
      <c r="I19">
        <v>3909.315838589037</v>
      </c>
      <c r="K19">
        <v>1718.3805883907855</v>
      </c>
      <c r="L19">
        <v>7818.631677178074</v>
      </c>
      <c r="M19">
        <v>0.042959514709769636</v>
      </c>
    </row>
    <row r="20" spans="1:13" ht="15.75">
      <c r="A20">
        <v>0.03601987613837774</v>
      </c>
      <c r="B20" s="11">
        <f t="shared" si="0"/>
        <v>38199</v>
      </c>
      <c r="C20">
        <f t="shared" si="1"/>
        <v>0.7126516304286382</v>
      </c>
      <c r="D20">
        <v>6.129454545454545</v>
      </c>
      <c r="E20">
        <v>12.418</v>
      </c>
      <c r="F20">
        <v>8.726</v>
      </c>
      <c r="H20">
        <v>720.3975227675547</v>
      </c>
      <c r="I20">
        <v>3025.6695956237295</v>
      </c>
      <c r="K20">
        <v>1440.7950455351095</v>
      </c>
      <c r="L20">
        <v>6051.339191247459</v>
      </c>
      <c r="M20">
        <v>0.03601987613837774</v>
      </c>
    </row>
    <row r="21" spans="1:13" ht="15.75">
      <c r="A21">
        <v>0.03171986452474162</v>
      </c>
      <c r="B21" s="11">
        <f t="shared" si="0"/>
        <v>38206</v>
      </c>
      <c r="C21">
        <f t="shared" si="1"/>
        <v>0.7443714949533798</v>
      </c>
      <c r="D21">
        <v>5.397727272727273</v>
      </c>
      <c r="E21">
        <v>10.989</v>
      </c>
      <c r="F21">
        <v>7.124</v>
      </c>
      <c r="H21">
        <v>634.3972904948324</v>
      </c>
      <c r="I21">
        <v>2442.4295684051044</v>
      </c>
      <c r="K21">
        <v>1268.7945809896648</v>
      </c>
      <c r="L21">
        <v>4884.859136810209</v>
      </c>
      <c r="M21">
        <v>0.03171986452474162</v>
      </c>
    </row>
    <row r="22" spans="1:13" ht="15.75">
      <c r="A22">
        <v>0.028789082599979806</v>
      </c>
      <c r="B22" s="11">
        <f t="shared" si="0"/>
        <v>38213</v>
      </c>
      <c r="C22">
        <f t="shared" si="1"/>
        <v>0.7731605775533597</v>
      </c>
      <c r="D22">
        <v>4.899</v>
      </c>
      <c r="E22">
        <v>9.339</v>
      </c>
      <c r="F22">
        <v>6.582</v>
      </c>
      <c r="H22">
        <v>575.7816519995961</v>
      </c>
      <c r="I22">
        <v>2015.235781998586</v>
      </c>
      <c r="K22">
        <v>1151.5633039991922</v>
      </c>
      <c r="L22">
        <v>4030.471563997172</v>
      </c>
      <c r="M22">
        <v>0.028789082599979806</v>
      </c>
    </row>
    <row r="23" spans="1:13" ht="15.75">
      <c r="A23">
        <v>0.030123587384532302</v>
      </c>
      <c r="B23" s="11">
        <f t="shared" si="0"/>
        <v>38220</v>
      </c>
      <c r="C23">
        <f t="shared" si="1"/>
        <v>0.8032841649378919</v>
      </c>
      <c r="D23">
        <v>5.126090909090909</v>
      </c>
      <c r="E23">
        <v>11.057</v>
      </c>
      <c r="F23">
        <v>6.273</v>
      </c>
      <c r="H23">
        <v>602.471747690646</v>
      </c>
      <c r="I23">
        <v>1897.7860052255348</v>
      </c>
      <c r="K23">
        <v>1204.943495381292</v>
      </c>
      <c r="L23">
        <v>3795.5720104510697</v>
      </c>
      <c r="M23">
        <v>0.030123587384532302</v>
      </c>
    </row>
    <row r="24" spans="1:13" ht="15.75">
      <c r="A24">
        <v>0.028261798283585365</v>
      </c>
      <c r="B24" s="11">
        <f t="shared" si="0"/>
        <v>38227</v>
      </c>
      <c r="C24">
        <f t="shared" si="1"/>
        <v>0.8315459632214772</v>
      </c>
      <c r="D24">
        <v>4.809272727272727</v>
      </c>
      <c r="E24">
        <v>11.679</v>
      </c>
      <c r="F24">
        <v>5.542</v>
      </c>
      <c r="H24">
        <v>565.2359656717073</v>
      </c>
      <c r="I24">
        <v>1582.6607038807804</v>
      </c>
      <c r="K24">
        <v>1130.4719313434146</v>
      </c>
      <c r="L24">
        <v>3165.3214077615607</v>
      </c>
      <c r="M24">
        <v>0.028261798283585365</v>
      </c>
    </row>
    <row r="25" spans="1:13" ht="15.75">
      <c r="A25">
        <v>0.028001628615820322</v>
      </c>
      <c r="B25" s="11">
        <f t="shared" si="0"/>
        <v>38234</v>
      </c>
      <c r="C25">
        <f t="shared" si="1"/>
        <v>0.8595475918372976</v>
      </c>
      <c r="D25">
        <v>4.765</v>
      </c>
      <c r="E25">
        <v>10.373</v>
      </c>
      <c r="F25">
        <v>5.722</v>
      </c>
      <c r="H25">
        <v>560.0325723164065</v>
      </c>
      <c r="I25">
        <v>1372.0798021751957</v>
      </c>
      <c r="K25">
        <v>1120.065144632813</v>
      </c>
      <c r="L25">
        <v>2744.1596043503914</v>
      </c>
      <c r="M25">
        <v>0.028001628615820322</v>
      </c>
    </row>
    <row r="26" spans="1:13" ht="15.75">
      <c r="A26">
        <v>0.02672818623994451</v>
      </c>
      <c r="B26" s="11">
        <f t="shared" si="0"/>
        <v>38241</v>
      </c>
      <c r="C26">
        <f t="shared" si="1"/>
        <v>0.8862757780772421</v>
      </c>
      <c r="D26">
        <v>4.5483</v>
      </c>
      <c r="E26">
        <v>9.17</v>
      </c>
      <c r="F26">
        <v>6.521</v>
      </c>
      <c r="H26">
        <v>534.5637247988902</v>
      </c>
      <c r="I26">
        <v>1122.5838220776695</v>
      </c>
      <c r="K26">
        <v>1069.1274495977805</v>
      </c>
      <c r="L26">
        <v>2245.167644155339</v>
      </c>
      <c r="M26">
        <v>0.02672818623994451</v>
      </c>
    </row>
    <row r="27" spans="1:13" ht="15.75">
      <c r="A27">
        <v>0.024640257877467913</v>
      </c>
      <c r="B27" s="11">
        <f t="shared" si="0"/>
        <v>38248</v>
      </c>
      <c r="C27">
        <f t="shared" si="1"/>
        <v>0.91091603595471</v>
      </c>
      <c r="D27">
        <v>4.193</v>
      </c>
      <c r="E27">
        <v>8.599</v>
      </c>
      <c r="F27">
        <v>5.39</v>
      </c>
      <c r="H27">
        <v>492.8051575493583</v>
      </c>
      <c r="I27">
        <v>862.4090257113769</v>
      </c>
      <c r="K27">
        <v>985.6103150987166</v>
      </c>
      <c r="L27">
        <v>1724.8180514227538</v>
      </c>
      <c r="M27">
        <v>0.024640257877467913</v>
      </c>
    </row>
    <row r="28" spans="1:13" ht="15.75">
      <c r="A28">
        <v>0.026118203228334403</v>
      </c>
      <c r="B28" s="11">
        <f t="shared" si="0"/>
        <v>38255</v>
      </c>
      <c r="C28">
        <f t="shared" si="1"/>
        <v>0.9370342391830444</v>
      </c>
      <c r="D28">
        <v>4.4445</v>
      </c>
      <c r="E28">
        <v>7.807</v>
      </c>
      <c r="F28">
        <v>6.095</v>
      </c>
      <c r="H28">
        <v>522.3640645666881</v>
      </c>
      <c r="I28">
        <v>731.3096903933632</v>
      </c>
      <c r="K28">
        <v>1044.7281291333761</v>
      </c>
      <c r="L28">
        <v>1462.6193807867264</v>
      </c>
      <c r="M28">
        <v>0.026118203228334403</v>
      </c>
    </row>
    <row r="29" spans="1:13" ht="15.75">
      <c r="A29">
        <v>0.02292901459248851</v>
      </c>
      <c r="B29" s="11">
        <f t="shared" si="0"/>
        <v>38262</v>
      </c>
      <c r="C29">
        <f t="shared" si="1"/>
        <v>0.9599632537755329</v>
      </c>
      <c r="D29">
        <v>3.9018</v>
      </c>
      <c r="E29">
        <v>6.414</v>
      </c>
      <c r="F29">
        <v>4.258</v>
      </c>
      <c r="H29">
        <v>458.5802918497702</v>
      </c>
      <c r="I29">
        <v>481.50930644225866</v>
      </c>
      <c r="K29">
        <v>917.1605836995404</v>
      </c>
      <c r="L29">
        <v>963.0186128845173</v>
      </c>
      <c r="M29">
        <v>0.02292901459248851</v>
      </c>
    </row>
    <row r="30" spans="1:13" ht="15.75">
      <c r="A30">
        <v>0.02358836039116533</v>
      </c>
      <c r="B30" s="11">
        <f t="shared" si="0"/>
        <v>38269</v>
      </c>
      <c r="C30">
        <f t="shared" si="1"/>
        <v>0.9835516141666982</v>
      </c>
      <c r="D30">
        <v>4.014</v>
      </c>
      <c r="E30">
        <v>5.671</v>
      </c>
      <c r="F30">
        <v>3.489</v>
      </c>
      <c r="H30">
        <v>471.7672078233066</v>
      </c>
      <c r="I30">
        <v>330.2370454763146</v>
      </c>
      <c r="K30">
        <v>943.5344156466132</v>
      </c>
      <c r="L30">
        <v>660.4740909526292</v>
      </c>
      <c r="M30">
        <v>0.02358836039116533</v>
      </c>
    </row>
    <row r="31" spans="1:13" ht="15.75">
      <c r="A31">
        <v>0.016448385833301382</v>
      </c>
      <c r="B31" s="11">
        <f t="shared" si="0"/>
        <v>38276</v>
      </c>
      <c r="C31">
        <f t="shared" si="1"/>
        <v>0.9999999999999996</v>
      </c>
      <c r="D31">
        <v>2.799</v>
      </c>
      <c r="F31">
        <v>4.576</v>
      </c>
      <c r="H31">
        <v>328.9677166660276</v>
      </c>
      <c r="I31">
        <v>115.13870083310967</v>
      </c>
      <c r="K31">
        <v>657.9354333320553</v>
      </c>
      <c r="L31">
        <v>230.27740166621933</v>
      </c>
      <c r="M31">
        <v>0.016448385833301382</v>
      </c>
    </row>
    <row r="32" spans="1:12" ht="15.75">
      <c r="A32">
        <v>1</v>
      </c>
      <c r="D32">
        <v>170.16867359307366</v>
      </c>
      <c r="E32">
        <v>240.89399999999992</v>
      </c>
      <c r="F32">
        <v>201.396</v>
      </c>
      <c r="I32">
        <v>102788.0877378308</v>
      </c>
      <c r="L32">
        <v>205576.1754756616</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Skidmore, John</dc:creator>
  <cp:keywords/>
  <dc:description/>
  <cp:lastModifiedBy>TSINSTALL</cp:lastModifiedBy>
  <cp:lastPrinted>2004-02-10T16:16:23Z</cp:lastPrinted>
  <dcterms:created xsi:type="dcterms:W3CDTF">2003-12-24T00:07:26Z</dcterms:created>
  <dcterms:modified xsi:type="dcterms:W3CDTF">2004-03-22T21:53:30Z</dcterms:modified>
  <cp:category/>
  <cp:version/>
  <cp:contentType/>
  <cp:contentStatus/>
</cp:coreProperties>
</file>